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80\"/>
    </mc:Choice>
  </mc:AlternateContent>
  <xr:revisionPtr revIDLastSave="0" documentId="13_ncr:1_{590DF59A-EF50-477B-9BE7-F1ACDDE77FD9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ОСР 525-02-01(1)" sheetId="8" r:id="rId8"/>
    <sheet name="ОСР 525-09-01(1)" sheetId="9" r:id="rId9"/>
    <sheet name="ОСР 525-12-01(1)" sheetId="10" r:id="rId10"/>
    <sheet name="ОСР 518-02-01" sheetId="11" r:id="rId11"/>
    <sheet name="ОСР 518-12-01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3" i="2"/>
  <c r="F74" i="2" s="1"/>
  <c r="F76" i="2" s="1"/>
  <c r="F77" i="2" s="1"/>
  <c r="F78" i="2" s="1"/>
  <c r="C38" i="1" s="1"/>
  <c r="G72" i="2"/>
  <c r="G73" i="2" s="1"/>
  <c r="G74" i="2" s="1"/>
  <c r="G76" i="2" s="1"/>
  <c r="G77" i="2" s="1"/>
  <c r="G78" i="2" s="1"/>
  <c r="F72" i="2"/>
  <c r="E72" i="2"/>
  <c r="E73" i="2" s="1"/>
  <c r="E74" i="2" s="1"/>
  <c r="E76" i="2" s="1"/>
  <c r="E77" i="2" s="1"/>
  <c r="E78" i="2" s="1"/>
  <c r="D72" i="2"/>
  <c r="D73" i="2" s="1"/>
  <c r="G63" i="2"/>
  <c r="F63" i="2"/>
  <c r="E63" i="2"/>
  <c r="D63" i="2"/>
  <c r="H62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1" i="2" s="1"/>
  <c r="H30" i="2"/>
  <c r="G23" i="2"/>
  <c r="F23" i="2"/>
  <c r="E23" i="2"/>
  <c r="D23" i="2"/>
  <c r="H22" i="2"/>
  <c r="H63" i="2" l="1"/>
  <c r="C32" i="1"/>
  <c r="C34" i="1" s="1"/>
  <c r="H34" i="2"/>
  <c r="H23" i="2"/>
  <c r="C39" i="1"/>
  <c r="C31" i="1"/>
  <c r="D74" i="2"/>
  <c r="H73" i="2"/>
  <c r="H72" i="2"/>
  <c r="H74" i="2" l="1"/>
  <c r="D76" i="2"/>
  <c r="D77" i="2" l="1"/>
  <c r="H76" i="2"/>
  <c r="D78" i="2" l="1"/>
  <c r="H77" i="2"/>
  <c r="H78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<sst xmlns="http://schemas.openxmlformats.org/spreadsheetml/2006/main" count="474" uniqueCount="186">
  <si>
    <t>СВОДКА ЗАТРАТ</t>
  </si>
  <si>
    <t>P_0780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</si>
  <si>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</si>
  <si>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</si>
  <si>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</si>
  <si>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</si>
  <si>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</si>
  <si>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</si>
  <si>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</si>
  <si>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</si>
  <si>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</si>
  <si>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</si>
  <si>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</si>
  <si>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</si>
  <si>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</si>
  <si>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</si>
  <si>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</si>
  <si>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</si>
  <si>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</si>
  <si>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</si>
  <si>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</si>
  <si>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</si>
  <si>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</si>
  <si>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</si>
  <si>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</si>
  <si>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</si>
  <si>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</si>
  <si>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</si>
  <si>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</si>
  <si>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</si>
  <si>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</si>
  <si>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</si>
  <si>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</si>
  <si>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</si>
  <si>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</si>
  <si>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</si>
  <si>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</si>
  <si>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</si>
  <si>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</si>
  <si>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</si>
  <si>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</si>
  <si>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</si>
  <si>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</si>
  <si>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</si>
  <si>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</si>
  <si>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</si>
  <si>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</si>
  <si>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</si>
  <si>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</si>
  <si>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</si>
  <si>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</si>
  <si>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</si>
  <si>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</si>
  <si>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</si>
  <si>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</si>
  <si>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</si>
  <si>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</si>
  <si>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</si>
  <si>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</si>
  <si>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</si>
  <si>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</si>
  <si>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</si>
  <si>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</si>
  <si>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</si>
  <si>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</si>
  <si>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</si>
  <si>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</si>
  <si>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</si>
  <si>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</si>
  <si>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</si>
  <si>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</si>
  <si>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</si>
  <si>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</si>
  <si>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</si>
  <si>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</si>
  <si>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</si>
  <si>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</si>
  <si>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</si>
  <si>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</si>
  <si>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</si>
  <si>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</si>
  <si>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ОСР-518-12-01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</si>
  <si>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</si>
  <si>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</si>
  <si>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</si>
  <si>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</si>
  <si>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</si>
  <si>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</si>
  <si>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</si>
  <si>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</si>
  <si>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</si>
  <si>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</si>
  <si>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</si>
  <si>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</si>
  <si>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</si>
  <si>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</si>
  <si>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</si>
  <si>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</si>
  <si>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</si>
  <si>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</si>
  <si>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</si>
  <si>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</si>
  <si>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</si>
  <si>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</si>
  <si>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</si>
  <si>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</si>
  <si>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</si>
  <si>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</si>
  <si>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</si>
  <si>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</si>
  <si>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</si>
  <si>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</si>
  <si>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</si>
  <si>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</si>
  <si>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</si>
  <si>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</si>
  <si>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</si>
  <si>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</si>
  <si>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</si>
  <si>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</si>
  <si>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</si>
  <si>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</si>
  <si>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</si>
  <si>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</si>
  <si>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</si>
  <si>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</si>
  <si>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</si>
  <si>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</si>
  <si>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518-12-01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</si>
  <si>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</si>
  <si>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</si>
  <si>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525-02-01</t>
  </si>
  <si>
    <t>км</t>
  </si>
  <si>
    <t>Реконструкция ВЛ одноцепная</t>
  </si>
  <si>
    <t>ОСР 525-09-01</t>
  </si>
  <si>
    <t>шт</t>
  </si>
  <si>
    <t>Монтаж (реконструкция) КТП (киоск)</t>
  </si>
  <si>
    <t>ОСР 525-12-01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</si>
  <si>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</si>
  <si>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</si>
  <si>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</si>
  <si>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</si>
  <si>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</si>
  <si>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</si>
  <si>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</si>
  <si>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</si>
  <si>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</si>
  <si>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</si>
  <si>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</si>
  <si>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</si>
  <si>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</si>
  <si>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</si>
  <si>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КТП 250 кВА тупиковая, напряжением 10/0,4</t>
  </si>
  <si>
    <t>10/0,4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</si>
  <si>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</si>
  <si>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</si>
  <si>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</si>
  <si>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</si>
  <si>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</si>
  <si>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</si>
  <si>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</si>
  <si>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</si>
  <si>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</si>
  <si>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</si>
  <si>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</si>
  <si>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</si>
  <si>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</si>
  <si>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</si>
  <si>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</si>
  <si>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</si>
  <si>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</si>
  <si>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</si>
  <si>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</si>
  <si>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ВЭМ №167 от 20.03.2024 п.1</t>
  </si>
  <si>
    <t>Реконструкция ВЛ-0,4кВ от КТП БОР 1406 10/0,4/250 (протяженностью 0,6км) с заменой КТП 10/0,4/250</t>
  </si>
  <si>
    <t>Реконструкция ВЛ-0,4кВ от КТП БОР 1406 10/0,4/250 (протяженностью 0,6км) с заменой КТП 10/0,4/250</t>
  </si>
  <si>
    <t>Реконструкция ВЛ-0,4кВ от КТП БОР 1406 10/0,4/250 (протяженностью 0,6км) с заменой КТП 10/0,4/250</t>
  </si>
  <si>
    <t>Реконструкция ВЛ-0,4кВ от КТП БОР 1406 10/0,4/250 (протяженностью 0,6км) с заменой КТП 10/0,4/250</t>
  </si>
  <si>
    <t>Реконструкция ВЛ-0,4кВ от КТП БОР 1406 10/0,4/250 (протяженностью 0,6км) с заменой КТП 10/0,4/250</t>
  </si>
  <si>
    <t>Реконструкция ВЛ-0,4кВ от КТП БОР 1406 10/0,4/250 (протяженностью 0,6км) с заменой КТП 10/0,4/250</t>
  </si>
  <si>
    <t>Реконструкция ВЛ-0,4кВ от КТП БОР 1406 10/0,4/250 (протяженностью 0,6км) с заменой КТП 10/0,4/250</t>
  </si>
  <si>
    <t>Реконструкция ВЛ-0,4кВ от КТП БОР 1406 10/0,4/250 (протяженностью 0,6км) с заменой КТП 10/0,4/250</t>
  </si>
  <si>
    <t>Реконструкция ВЛ-0,4кВ от КТП БОР 1406 10/0,4/250 (протяженностью 0,6км) с заменой КТП 10/0,4/250</t>
  </si>
  <si>
    <t>Реконструкция ВЛ-0,4кВ от КТП БОР 1406 10/0,4/250 (протяженностью 0,6км) с заменой КТП 10/0,4/250</t>
  </si>
  <si>
    <t>Реконструкция ВЛ-0,4кВ от КТП БОР 1406 10/0,4/250 (протяженностью 0,6км) с заменой КТП 10/0,4/250</t>
  </si>
  <si>
    <t>Реконструкция ВЛ-0,4кВ от КТП БОР 1406 10/0,4/250 (протяженностью 0,6км) с заменой КТП 10/0,4/250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</si>
</sst>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4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6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174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155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156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157</v>
      </c>
      <c r="C26" s="54"/>
      <c r="D26" s="51"/>
      <c r="E26" s="51"/>
      <c r="F26" s="52"/>
      <c r="G26" s="52" t="s">
        <v>158</v>
      </c>
      <c r="H26" s="52"/>
    </row>
    <row r="27" spans="1:8" ht="16.95" customHeight="1" x14ac:dyDescent="0.3">
      <c r="A27" s="55" t="s">
        <v>6</v>
      </c>
      <c r="B27" s="53" t="s">
        <v>159</v>
      </c>
      <c r="C27" s="56">
        <v>0</v>
      </c>
      <c r="D27" s="57"/>
      <c r="E27" s="57"/>
      <c r="F27" s="58" t="s">
        <v>160</v>
      </c>
      <c r="G27" s="58" t="s">
        <v>161</v>
      </c>
      <c r="H27" s="58" t="s">
        <v>162</v>
      </c>
    </row>
    <row r="28" spans="1:8" ht="16.95" customHeight="1" x14ac:dyDescent="0.3">
      <c r="A28" s="55" t="s">
        <v>7</v>
      </c>
      <c r="B28" s="53" t="s">
        <v>163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164</v>
      </c>
      <c r="C29" s="62">
        <f>ССР!G69*1.2</f>
        <v>929.43850348984802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929.43850348984802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165</v>
      </c>
      <c r="C31" s="62">
        <f>C30-ROUND(C30/1.2,5)</f>
        <v>154.90641348984798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166</v>
      </c>
      <c r="C32" s="66">
        <f>C30*H39</f>
        <v>1125.8050435305174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154</v>
      </c>
      <c r="C33" s="62">
        <v>0.62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167</v>
      </c>
      <c r="C34" s="66">
        <f>C32*C33</f>
        <v>697.99912698892081</v>
      </c>
      <c r="D34" s="67"/>
      <c r="E34" s="68"/>
      <c r="F34" s="69"/>
      <c r="G34" s="60"/>
      <c r="H34" s="65"/>
    </row>
    <row r="35" spans="1:8" ht="15.6" x14ac:dyDescent="0.3">
      <c r="A35" s="81" t="s">
        <v>168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157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159</v>
      </c>
      <c r="C37" s="75">
        <f>ССР!D78+ССР!E78</f>
        <v>4626.3173321091699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163</v>
      </c>
      <c r="C38" s="75">
        <f>ССР!F78</f>
        <v>3774.1757436294565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164</v>
      </c>
      <c r="C39" s="75">
        <f>(ССР!G74-ССР!G69)*1.2</f>
        <v>392.03249965628879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8792.525575394915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165</v>
      </c>
      <c r="C41" s="62">
        <f>C40-ROUND(C40/1.2,5)</f>
        <v>1465.4209253949148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166</v>
      </c>
      <c r="C42" s="76">
        <f>C40*H40</f>
        <v>11120.993682039687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154</v>
      </c>
      <c r="C43" s="62">
        <f>C33</f>
        <v>0.62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167</v>
      </c>
      <c r="C44" s="66">
        <f>C42*C43</f>
        <v>6895.0160828646058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169</v>
      </c>
      <c r="C46" s="102">
        <f>C34+C44</f>
        <v>7593.0152098535264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170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82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86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109</v>
      </c>
      <c r="D13" s="19">
        <v>7.8</v>
      </c>
      <c r="E13" s="19">
        <v>0</v>
      </c>
      <c r="F13" s="19">
        <v>0</v>
      </c>
      <c r="G13" s="19">
        <v>0</v>
      </c>
      <c r="H13" s="19">
        <v>7.8</v>
      </c>
      <c r="J13" s="5"/>
    </row>
    <row r="14" spans="1:14" ht="16.95" customHeight="1" x14ac:dyDescent="0.3">
      <c r="A14" s="6"/>
      <c r="B14" s="9"/>
      <c r="C14" s="9" t="s">
        <v>90</v>
      </c>
      <c r="D14" s="19">
        <v>7.8</v>
      </c>
      <c r="E14" s="19">
        <v>0</v>
      </c>
      <c r="F14" s="19">
        <v>0</v>
      </c>
      <c r="G14" s="19">
        <v>0</v>
      </c>
      <c r="H14" s="19">
        <v>7.8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92</v>
      </c>
      <c r="D13" s="19">
        <v>0</v>
      </c>
      <c r="E13" s="19">
        <v>0</v>
      </c>
      <c r="F13" s="19">
        <v>0</v>
      </c>
      <c r="G13" s="19">
        <v>2.5913043478261</v>
      </c>
      <c r="H13" s="19">
        <v>2.5913043478261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2.5913043478261</v>
      </c>
      <c r="H14" s="19">
        <v>2.5913043478261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5"/>
  <sheetViews>
    <sheetView zoomScale="75" zoomScaleNormal="87" workbookViewId="0">
      <selection activeCell="H3" sqref="H3:H9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111</v>
      </c>
      <c r="B1" s="37" t="s">
        <v>112</v>
      </c>
      <c r="C1" s="37" t="s">
        <v>113</v>
      </c>
      <c r="D1" s="37" t="s">
        <v>114</v>
      </c>
      <c r="E1" s="37" t="s">
        <v>115</v>
      </c>
      <c r="F1" s="37" t="s">
        <v>116</v>
      </c>
      <c r="G1" s="37" t="s">
        <v>117</v>
      </c>
      <c r="H1" s="37" t="s">
        <v>118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87</v>
      </c>
      <c r="B3" s="94"/>
      <c r="C3" s="45"/>
      <c r="D3" s="43">
        <v>31.469082125604</v>
      </c>
      <c r="E3" s="41"/>
      <c r="F3" s="41"/>
      <c r="G3" s="41"/>
      <c r="H3" s="48"/>
    </row>
    <row r="4" spans="1:8" x14ac:dyDescent="0.3">
      <c r="A4" s="95" t="s">
        <v>119</v>
      </c>
      <c r="B4" s="42" t="s">
        <v>120</v>
      </c>
      <c r="C4" s="45"/>
      <c r="D4" s="43">
        <v>31.469082125604</v>
      </c>
      <c r="E4" s="41"/>
      <c r="F4" s="41"/>
      <c r="G4" s="41"/>
      <c r="H4" s="48"/>
    </row>
    <row r="5" spans="1:8" x14ac:dyDescent="0.3">
      <c r="A5" s="95"/>
      <c r="B5" s="42" t="s">
        <v>121</v>
      </c>
      <c r="C5" s="37"/>
      <c r="D5" s="43">
        <v>0</v>
      </c>
      <c r="E5" s="41"/>
      <c r="F5" s="41"/>
      <c r="G5" s="41"/>
      <c r="H5" s="47"/>
    </row>
    <row r="6" spans="1:8" x14ac:dyDescent="0.3">
      <c r="A6" s="98"/>
      <c r="B6" s="42" t="s">
        <v>122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123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25</v>
      </c>
      <c r="B8" s="97"/>
      <c r="C8" s="95" t="s">
        <v>126</v>
      </c>
      <c r="D8" s="44">
        <v>31.469082125604</v>
      </c>
      <c r="E8" s="41">
        <v>2.0000000000000002E-5</v>
      </c>
      <c r="F8" s="41" t="s">
        <v>124</v>
      </c>
      <c r="G8" s="44">
        <v>1573454.1062802</v>
      </c>
      <c r="H8" s="47"/>
    </row>
    <row r="9" spans="1:8" x14ac:dyDescent="0.3">
      <c r="A9" s="99">
        <v>1</v>
      </c>
      <c r="B9" s="42" t="s">
        <v>120</v>
      </c>
      <c r="C9" s="95"/>
      <c r="D9" s="44">
        <v>31.469082125604</v>
      </c>
      <c r="E9" s="41"/>
      <c r="F9" s="41"/>
      <c r="G9" s="41"/>
      <c r="H9" s="98" t="s">
        <v>125</v>
      </c>
    </row>
    <row r="10" spans="1:8" x14ac:dyDescent="0.3">
      <c r="A10" s="95"/>
      <c r="B10" s="42" t="s">
        <v>121</v>
      </c>
      <c r="C10" s="95"/>
      <c r="D10" s="44">
        <v>0</v>
      </c>
      <c r="E10" s="41"/>
      <c r="F10" s="41"/>
      <c r="G10" s="41"/>
      <c r="H10" s="98"/>
    </row>
    <row r="11" spans="1:8" x14ac:dyDescent="0.3">
      <c r="A11" s="95"/>
      <c r="B11" s="42" t="s">
        <v>122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123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92</v>
      </c>
      <c r="B13" s="94"/>
      <c r="C13" s="37"/>
      <c r="D13" s="43">
        <v>144506.93913042999</v>
      </c>
      <c r="E13" s="41"/>
      <c r="F13" s="41"/>
      <c r="G13" s="41"/>
      <c r="H13" s="47"/>
    </row>
    <row r="14" spans="1:8" x14ac:dyDescent="0.3">
      <c r="A14" s="95" t="s">
        <v>127</v>
      </c>
      <c r="B14" s="42" t="s">
        <v>120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121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122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123</v>
      </c>
      <c r="C17" s="37"/>
      <c r="D17" s="43">
        <v>144504.34782609</v>
      </c>
      <c r="E17" s="41"/>
      <c r="F17" s="41"/>
      <c r="G17" s="41"/>
      <c r="H17" s="47"/>
    </row>
    <row r="18" spans="1:8" x14ac:dyDescent="0.3">
      <c r="A18" s="96" t="s">
        <v>92</v>
      </c>
      <c r="B18" s="97"/>
      <c r="C18" s="95" t="s">
        <v>126</v>
      </c>
      <c r="D18" s="44">
        <v>144504.34782609</v>
      </c>
      <c r="E18" s="41">
        <v>2.0000000000000002E-5</v>
      </c>
      <c r="F18" s="41" t="s">
        <v>124</v>
      </c>
      <c r="G18" s="44">
        <v>7225217391.3043003</v>
      </c>
      <c r="H18" s="47"/>
    </row>
    <row r="19" spans="1:8" x14ac:dyDescent="0.3">
      <c r="A19" s="99">
        <v>1</v>
      </c>
      <c r="B19" s="42" t="s">
        <v>120</v>
      </c>
      <c r="C19" s="95"/>
      <c r="D19" s="44">
        <v>0</v>
      </c>
      <c r="E19" s="41"/>
      <c r="F19" s="41"/>
      <c r="G19" s="41"/>
      <c r="H19" s="98" t="s">
        <v>125</v>
      </c>
    </row>
    <row r="20" spans="1:8" x14ac:dyDescent="0.3">
      <c r="A20" s="95"/>
      <c r="B20" s="42" t="s">
        <v>121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122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123</v>
      </c>
      <c r="C22" s="95"/>
      <c r="D22" s="44">
        <v>144504.34782609</v>
      </c>
      <c r="E22" s="41"/>
      <c r="F22" s="41"/>
      <c r="G22" s="41"/>
      <c r="H22" s="98"/>
    </row>
    <row r="23" spans="1:8" x14ac:dyDescent="0.3">
      <c r="A23" s="95" t="s">
        <v>128</v>
      </c>
      <c r="B23" s="42" t="s">
        <v>120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121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122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123</v>
      </c>
      <c r="C26" s="37"/>
      <c r="D26" s="43">
        <v>144506.93913042999</v>
      </c>
      <c r="E26" s="41"/>
      <c r="F26" s="41"/>
      <c r="G26" s="41"/>
      <c r="H26" s="47"/>
    </row>
    <row r="27" spans="1:8" x14ac:dyDescent="0.3">
      <c r="A27" s="96" t="s">
        <v>92</v>
      </c>
      <c r="B27" s="97"/>
      <c r="C27" s="95" t="s">
        <v>130</v>
      </c>
      <c r="D27" s="44">
        <v>2.5913043478261</v>
      </c>
      <c r="E27" s="41">
        <v>2.0000000000000001E-4</v>
      </c>
      <c r="F27" s="41" t="s">
        <v>124</v>
      </c>
      <c r="G27" s="44">
        <v>12956.521739129999</v>
      </c>
      <c r="H27" s="47"/>
    </row>
    <row r="28" spans="1:8" x14ac:dyDescent="0.3">
      <c r="A28" s="99">
        <v>1</v>
      </c>
      <c r="B28" s="42" t="s">
        <v>120</v>
      </c>
      <c r="C28" s="95"/>
      <c r="D28" s="44">
        <v>0</v>
      </c>
      <c r="E28" s="41"/>
      <c r="F28" s="41"/>
      <c r="G28" s="41"/>
      <c r="H28" s="98" t="s">
        <v>129</v>
      </c>
    </row>
    <row r="29" spans="1:8" x14ac:dyDescent="0.3">
      <c r="A29" s="95"/>
      <c r="B29" s="42" t="s">
        <v>121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122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123</v>
      </c>
      <c r="C31" s="95"/>
      <c r="D31" s="44">
        <v>2.5913043478261</v>
      </c>
      <c r="E31" s="41"/>
      <c r="F31" s="41"/>
      <c r="G31" s="41"/>
      <c r="H31" s="98"/>
    </row>
    <row r="32" spans="1:8" ht="24.6" x14ac:dyDescent="0.3">
      <c r="A32" s="93" t="s">
        <v>27</v>
      </c>
      <c r="B32" s="94"/>
      <c r="C32" s="37"/>
      <c r="D32" s="43">
        <v>3170.5472018147998</v>
      </c>
      <c r="E32" s="41"/>
      <c r="F32" s="41"/>
      <c r="G32" s="41"/>
      <c r="H32" s="47"/>
    </row>
    <row r="33" spans="1:8" x14ac:dyDescent="0.3">
      <c r="A33" s="95" t="s">
        <v>131</v>
      </c>
      <c r="B33" s="42" t="s">
        <v>120</v>
      </c>
      <c r="C33" s="37"/>
      <c r="D33" s="43">
        <v>3118.7265421017</v>
      </c>
      <c r="E33" s="41"/>
      <c r="F33" s="41"/>
      <c r="G33" s="41"/>
      <c r="H33" s="47"/>
    </row>
    <row r="34" spans="1:8" x14ac:dyDescent="0.3">
      <c r="A34" s="95"/>
      <c r="B34" s="42" t="s">
        <v>121</v>
      </c>
      <c r="C34" s="37"/>
      <c r="D34" s="43">
        <v>51.820659713072999</v>
      </c>
      <c r="E34" s="41"/>
      <c r="F34" s="41"/>
      <c r="G34" s="41"/>
      <c r="H34" s="47"/>
    </row>
    <row r="35" spans="1:8" x14ac:dyDescent="0.3">
      <c r="A35" s="95"/>
      <c r="B35" s="42" t="s">
        <v>122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123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 t="s">
        <v>96</v>
      </c>
      <c r="B37" s="97"/>
      <c r="C37" s="95" t="s">
        <v>133</v>
      </c>
      <c r="D37" s="44">
        <v>3170.5472018147998</v>
      </c>
      <c r="E37" s="41">
        <v>0.6</v>
      </c>
      <c r="F37" s="41" t="s">
        <v>132</v>
      </c>
      <c r="G37" s="44">
        <v>5284.2453363578998</v>
      </c>
      <c r="H37" s="47"/>
    </row>
    <row r="38" spans="1:8" x14ac:dyDescent="0.3">
      <c r="A38" s="99">
        <v>1</v>
      </c>
      <c r="B38" s="42" t="s">
        <v>120</v>
      </c>
      <c r="C38" s="95"/>
      <c r="D38" s="44">
        <v>3118.7265421017</v>
      </c>
      <c r="E38" s="41"/>
      <c r="F38" s="41"/>
      <c r="G38" s="41"/>
      <c r="H38" s="98" t="s">
        <v>27</v>
      </c>
    </row>
    <row r="39" spans="1:8" x14ac:dyDescent="0.3">
      <c r="A39" s="95"/>
      <c r="B39" s="42" t="s">
        <v>121</v>
      </c>
      <c r="C39" s="95"/>
      <c r="D39" s="44">
        <v>51.820659713072999</v>
      </c>
      <c r="E39" s="41"/>
      <c r="F39" s="41"/>
      <c r="G39" s="41"/>
      <c r="H39" s="98"/>
    </row>
    <row r="40" spans="1:8" x14ac:dyDescent="0.3">
      <c r="A40" s="95"/>
      <c r="B40" s="42" t="s">
        <v>122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123</v>
      </c>
      <c r="C41" s="95"/>
      <c r="D41" s="44">
        <v>0</v>
      </c>
      <c r="E41" s="41"/>
      <c r="F41" s="41"/>
      <c r="G41" s="41"/>
      <c r="H41" s="98"/>
    </row>
    <row r="42" spans="1:8" ht="24.6" x14ac:dyDescent="0.3">
      <c r="A42" s="93" t="s">
        <v>55</v>
      </c>
      <c r="B42" s="94"/>
      <c r="C42" s="37"/>
      <c r="D42" s="43">
        <v>36.719795593561003</v>
      </c>
      <c r="E42" s="41"/>
      <c r="F42" s="41"/>
      <c r="G42" s="41"/>
      <c r="H42" s="47"/>
    </row>
    <row r="43" spans="1:8" x14ac:dyDescent="0.3">
      <c r="A43" s="95" t="s">
        <v>134</v>
      </c>
      <c r="B43" s="42" t="s">
        <v>120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121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122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123</v>
      </c>
      <c r="C46" s="37"/>
      <c r="D46" s="43">
        <v>36.719795593561003</v>
      </c>
      <c r="E46" s="41"/>
      <c r="F46" s="41"/>
      <c r="G46" s="41"/>
      <c r="H46" s="47"/>
    </row>
    <row r="47" spans="1:8" x14ac:dyDescent="0.3">
      <c r="A47" s="96" t="s">
        <v>55</v>
      </c>
      <c r="B47" s="97"/>
      <c r="C47" s="95" t="s">
        <v>133</v>
      </c>
      <c r="D47" s="44">
        <v>36.719795593561003</v>
      </c>
      <c r="E47" s="41">
        <v>0.6</v>
      </c>
      <c r="F47" s="41" t="s">
        <v>132</v>
      </c>
      <c r="G47" s="44">
        <v>61.199659322602002</v>
      </c>
      <c r="H47" s="47"/>
    </row>
    <row r="48" spans="1:8" x14ac:dyDescent="0.3">
      <c r="A48" s="99">
        <v>1</v>
      </c>
      <c r="B48" s="42" t="s">
        <v>120</v>
      </c>
      <c r="C48" s="95"/>
      <c r="D48" s="44">
        <v>0</v>
      </c>
      <c r="E48" s="41"/>
      <c r="F48" s="41"/>
      <c r="G48" s="41"/>
      <c r="H48" s="98" t="s">
        <v>27</v>
      </c>
    </row>
    <row r="49" spans="1:8" x14ac:dyDescent="0.3">
      <c r="A49" s="95"/>
      <c r="B49" s="42" t="s">
        <v>121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122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123</v>
      </c>
      <c r="C51" s="95"/>
      <c r="D51" s="44">
        <v>36.719795593561003</v>
      </c>
      <c r="E51" s="41"/>
      <c r="F51" s="41"/>
      <c r="G51" s="41"/>
      <c r="H51" s="98"/>
    </row>
    <row r="52" spans="1:8" x14ac:dyDescent="0.3">
      <c r="A52" s="96" t="s">
        <v>105</v>
      </c>
      <c r="B52" s="97"/>
      <c r="C52" s="95" t="s">
        <v>136</v>
      </c>
      <c r="D52" s="44">
        <v>0</v>
      </c>
      <c r="E52" s="41">
        <v>1</v>
      </c>
      <c r="F52" s="41" t="s">
        <v>135</v>
      </c>
      <c r="G52" s="44">
        <v>0</v>
      </c>
      <c r="H52" s="47"/>
    </row>
    <row r="53" spans="1:8" x14ac:dyDescent="0.3">
      <c r="A53" s="99">
        <v>2</v>
      </c>
      <c r="B53" s="42" t="s">
        <v>120</v>
      </c>
      <c r="C53" s="95"/>
      <c r="D53" s="44">
        <v>0</v>
      </c>
      <c r="E53" s="41"/>
      <c r="F53" s="41"/>
      <c r="G53" s="41"/>
      <c r="H53" s="98" t="s">
        <v>27</v>
      </c>
    </row>
    <row r="54" spans="1:8" x14ac:dyDescent="0.3">
      <c r="A54" s="95"/>
      <c r="B54" s="42" t="s">
        <v>121</v>
      </c>
      <c r="C54" s="95"/>
      <c r="D54" s="44">
        <v>0</v>
      </c>
      <c r="E54" s="41"/>
      <c r="F54" s="41"/>
      <c r="G54" s="41"/>
      <c r="H54" s="98"/>
    </row>
    <row r="55" spans="1:8" x14ac:dyDescent="0.3">
      <c r="A55" s="95"/>
      <c r="B55" s="42" t="s">
        <v>122</v>
      </c>
      <c r="C55" s="95"/>
      <c r="D55" s="44">
        <v>0</v>
      </c>
      <c r="E55" s="41"/>
      <c r="F55" s="41"/>
      <c r="G55" s="41"/>
      <c r="H55" s="98"/>
    </row>
    <row r="56" spans="1:8" x14ac:dyDescent="0.3">
      <c r="A56" s="95"/>
      <c r="B56" s="42" t="s">
        <v>123</v>
      </c>
      <c r="C56" s="95"/>
      <c r="D56" s="44">
        <v>0</v>
      </c>
      <c r="E56" s="41"/>
      <c r="F56" s="41"/>
      <c r="G56" s="41"/>
      <c r="H56" s="98"/>
    </row>
    <row r="57" spans="1:8" ht="24.6" x14ac:dyDescent="0.3">
      <c r="A57" s="93" t="s">
        <v>82</v>
      </c>
      <c r="B57" s="94"/>
      <c r="C57" s="37"/>
      <c r="D57" s="43">
        <v>754.42210526316001</v>
      </c>
      <c r="E57" s="41"/>
      <c r="F57" s="41"/>
      <c r="G57" s="41"/>
      <c r="H57" s="47"/>
    </row>
    <row r="58" spans="1:8" x14ac:dyDescent="0.3">
      <c r="A58" s="95" t="s">
        <v>137</v>
      </c>
      <c r="B58" s="42" t="s">
        <v>120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5"/>
      <c r="B59" s="42" t="s">
        <v>121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122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123</v>
      </c>
      <c r="C61" s="37"/>
      <c r="D61" s="43">
        <v>754.42210526316001</v>
      </c>
      <c r="E61" s="41"/>
      <c r="F61" s="41"/>
      <c r="G61" s="41"/>
      <c r="H61" s="47"/>
    </row>
    <row r="62" spans="1:8" x14ac:dyDescent="0.3">
      <c r="A62" s="96" t="s">
        <v>82</v>
      </c>
      <c r="B62" s="97"/>
      <c r="C62" s="95" t="s">
        <v>133</v>
      </c>
      <c r="D62" s="44">
        <v>364.04210526316001</v>
      </c>
      <c r="E62" s="41">
        <v>0.6</v>
      </c>
      <c r="F62" s="41" t="s">
        <v>132</v>
      </c>
      <c r="G62" s="44">
        <v>606.73684210526005</v>
      </c>
      <c r="H62" s="47"/>
    </row>
    <row r="63" spans="1:8" x14ac:dyDescent="0.3">
      <c r="A63" s="99">
        <v>1</v>
      </c>
      <c r="B63" s="42" t="s">
        <v>120</v>
      </c>
      <c r="C63" s="95"/>
      <c r="D63" s="44">
        <v>0</v>
      </c>
      <c r="E63" s="41"/>
      <c r="F63" s="41"/>
      <c r="G63" s="41"/>
      <c r="H63" s="98" t="s">
        <v>27</v>
      </c>
    </row>
    <row r="64" spans="1:8" x14ac:dyDescent="0.3">
      <c r="A64" s="95"/>
      <c r="B64" s="42" t="s">
        <v>121</v>
      </c>
      <c r="C64" s="95"/>
      <c r="D64" s="44">
        <v>0</v>
      </c>
      <c r="E64" s="41"/>
      <c r="F64" s="41"/>
      <c r="G64" s="41"/>
      <c r="H64" s="98"/>
    </row>
    <row r="65" spans="1:8" x14ac:dyDescent="0.3">
      <c r="A65" s="95"/>
      <c r="B65" s="42" t="s">
        <v>122</v>
      </c>
      <c r="C65" s="95"/>
      <c r="D65" s="44">
        <v>0</v>
      </c>
      <c r="E65" s="41"/>
      <c r="F65" s="41"/>
      <c r="G65" s="41"/>
      <c r="H65" s="98"/>
    </row>
    <row r="66" spans="1:8" x14ac:dyDescent="0.3">
      <c r="A66" s="95"/>
      <c r="B66" s="42" t="s">
        <v>123</v>
      </c>
      <c r="C66" s="95"/>
      <c r="D66" s="44">
        <v>364.04210526316001</v>
      </c>
      <c r="E66" s="41"/>
      <c r="F66" s="41"/>
      <c r="G66" s="41"/>
      <c r="H66" s="98"/>
    </row>
    <row r="67" spans="1:8" x14ac:dyDescent="0.3">
      <c r="A67" s="96" t="s">
        <v>82</v>
      </c>
      <c r="B67" s="97"/>
      <c r="C67" s="95" t="s">
        <v>136</v>
      </c>
      <c r="D67" s="44">
        <v>390.38</v>
      </c>
      <c r="E67" s="41">
        <v>1</v>
      </c>
      <c r="F67" s="41" t="s">
        <v>135</v>
      </c>
      <c r="G67" s="44">
        <v>390.38</v>
      </c>
      <c r="H67" s="47"/>
    </row>
    <row r="68" spans="1:8" x14ac:dyDescent="0.3">
      <c r="A68" s="99">
        <v>2</v>
      </c>
      <c r="B68" s="42" t="s">
        <v>120</v>
      </c>
      <c r="C68" s="95"/>
      <c r="D68" s="44">
        <v>0</v>
      </c>
      <c r="E68" s="41"/>
      <c r="F68" s="41"/>
      <c r="G68" s="41"/>
      <c r="H68" s="98" t="s">
        <v>27</v>
      </c>
    </row>
    <row r="69" spans="1:8" x14ac:dyDescent="0.3">
      <c r="A69" s="95"/>
      <c r="B69" s="42" t="s">
        <v>121</v>
      </c>
      <c r="C69" s="95"/>
      <c r="D69" s="44">
        <v>0</v>
      </c>
      <c r="E69" s="41"/>
      <c r="F69" s="41"/>
      <c r="G69" s="41"/>
      <c r="H69" s="98"/>
    </row>
    <row r="70" spans="1:8" x14ac:dyDescent="0.3">
      <c r="A70" s="95"/>
      <c r="B70" s="42" t="s">
        <v>122</v>
      </c>
      <c r="C70" s="95"/>
      <c r="D70" s="44">
        <v>0</v>
      </c>
      <c r="E70" s="41"/>
      <c r="F70" s="41"/>
      <c r="G70" s="41"/>
      <c r="H70" s="98"/>
    </row>
    <row r="71" spans="1:8" x14ac:dyDescent="0.3">
      <c r="A71" s="95"/>
      <c r="B71" s="42" t="s">
        <v>123</v>
      </c>
      <c r="C71" s="95"/>
      <c r="D71" s="44">
        <v>390.38</v>
      </c>
      <c r="E71" s="41"/>
      <c r="F71" s="41"/>
      <c r="G71" s="41"/>
      <c r="H71" s="98"/>
    </row>
    <row r="72" spans="1:8" ht="24.6" x14ac:dyDescent="0.3">
      <c r="A72" s="93" t="s">
        <v>101</v>
      </c>
      <c r="B72" s="94"/>
      <c r="C72" s="37"/>
      <c r="D72" s="43">
        <v>3400.0065639643999</v>
      </c>
      <c r="E72" s="41"/>
      <c r="F72" s="41"/>
      <c r="G72" s="41"/>
      <c r="H72" s="47"/>
    </row>
    <row r="73" spans="1:8" x14ac:dyDescent="0.3">
      <c r="A73" s="95" t="s">
        <v>131</v>
      </c>
      <c r="B73" s="42" t="s">
        <v>120</v>
      </c>
      <c r="C73" s="37"/>
      <c r="D73" s="43">
        <v>332.56706822870001</v>
      </c>
      <c r="E73" s="41"/>
      <c r="F73" s="41"/>
      <c r="G73" s="41"/>
      <c r="H73" s="47"/>
    </row>
    <row r="74" spans="1:8" x14ac:dyDescent="0.3">
      <c r="A74" s="95"/>
      <c r="B74" s="42" t="s">
        <v>121</v>
      </c>
      <c r="C74" s="37"/>
      <c r="D74" s="43">
        <v>13.899250080810001</v>
      </c>
      <c r="E74" s="41"/>
      <c r="F74" s="41"/>
      <c r="G74" s="41"/>
      <c r="H74" s="47"/>
    </row>
    <row r="75" spans="1:8" x14ac:dyDescent="0.3">
      <c r="A75" s="95"/>
      <c r="B75" s="42" t="s">
        <v>122</v>
      </c>
      <c r="C75" s="37"/>
      <c r="D75" s="43">
        <v>3053.5402456549</v>
      </c>
      <c r="E75" s="41"/>
      <c r="F75" s="41"/>
      <c r="G75" s="41"/>
      <c r="H75" s="47"/>
    </row>
    <row r="76" spans="1:8" x14ac:dyDescent="0.3">
      <c r="A76" s="95"/>
      <c r="B76" s="42" t="s">
        <v>123</v>
      </c>
      <c r="C76" s="37"/>
      <c r="D76" s="43">
        <v>0</v>
      </c>
      <c r="E76" s="41"/>
      <c r="F76" s="41"/>
      <c r="G76" s="41"/>
      <c r="H76" s="47"/>
    </row>
    <row r="77" spans="1:8" x14ac:dyDescent="0.3">
      <c r="A77" s="96" t="s">
        <v>103</v>
      </c>
      <c r="B77" s="97"/>
      <c r="C77" s="95" t="s">
        <v>136</v>
      </c>
      <c r="D77" s="44">
        <v>3400.0065639643999</v>
      </c>
      <c r="E77" s="41">
        <v>1</v>
      </c>
      <c r="F77" s="41" t="s">
        <v>135</v>
      </c>
      <c r="G77" s="44">
        <v>3400.0065639643999</v>
      </c>
      <c r="H77" s="47"/>
    </row>
    <row r="78" spans="1:8" x14ac:dyDescent="0.3">
      <c r="A78" s="99">
        <v>1</v>
      </c>
      <c r="B78" s="42" t="s">
        <v>120</v>
      </c>
      <c r="C78" s="95"/>
      <c r="D78" s="44">
        <v>332.56706822870001</v>
      </c>
      <c r="E78" s="41"/>
      <c r="F78" s="41"/>
      <c r="G78" s="41"/>
      <c r="H78" s="98" t="s">
        <v>27</v>
      </c>
    </row>
    <row r="79" spans="1:8" x14ac:dyDescent="0.3">
      <c r="A79" s="95"/>
      <c r="B79" s="42" t="s">
        <v>121</v>
      </c>
      <c r="C79" s="95"/>
      <c r="D79" s="44">
        <v>13.899250080810001</v>
      </c>
      <c r="E79" s="41"/>
      <c r="F79" s="41"/>
      <c r="G79" s="41"/>
      <c r="H79" s="98"/>
    </row>
    <row r="80" spans="1:8" x14ac:dyDescent="0.3">
      <c r="A80" s="95"/>
      <c r="B80" s="42" t="s">
        <v>122</v>
      </c>
      <c r="C80" s="95"/>
      <c r="D80" s="44">
        <v>3053.5402456549</v>
      </c>
      <c r="E80" s="41"/>
      <c r="F80" s="41"/>
      <c r="G80" s="41"/>
      <c r="H80" s="98"/>
    </row>
    <row r="81" spans="1:8" x14ac:dyDescent="0.3">
      <c r="A81" s="95"/>
      <c r="B81" s="42" t="s">
        <v>123</v>
      </c>
      <c r="C81" s="95"/>
      <c r="D81" s="44">
        <v>0</v>
      </c>
      <c r="E81" s="41"/>
      <c r="F81" s="41"/>
      <c r="G81" s="41"/>
      <c r="H81" s="98"/>
    </row>
    <row r="82" spans="1:8" ht="24.6" x14ac:dyDescent="0.3">
      <c r="A82" s="93" t="s">
        <v>107</v>
      </c>
      <c r="B82" s="94"/>
      <c r="C82" s="37"/>
      <c r="D82" s="43">
        <v>7.8</v>
      </c>
      <c r="E82" s="41"/>
      <c r="F82" s="41"/>
      <c r="G82" s="41"/>
      <c r="H82" s="47"/>
    </row>
    <row r="83" spans="1:8" x14ac:dyDescent="0.3">
      <c r="A83" s="95" t="s">
        <v>138</v>
      </c>
      <c r="B83" s="42" t="s">
        <v>120</v>
      </c>
      <c r="C83" s="37"/>
      <c r="D83" s="43">
        <v>7.8</v>
      </c>
      <c r="E83" s="41"/>
      <c r="F83" s="41"/>
      <c r="G83" s="41"/>
      <c r="H83" s="47"/>
    </row>
    <row r="84" spans="1:8" x14ac:dyDescent="0.3">
      <c r="A84" s="95"/>
      <c r="B84" s="42" t="s">
        <v>121</v>
      </c>
      <c r="C84" s="37"/>
      <c r="D84" s="43">
        <v>0</v>
      </c>
      <c r="E84" s="41"/>
      <c r="F84" s="41"/>
      <c r="G84" s="41"/>
      <c r="H84" s="47"/>
    </row>
    <row r="85" spans="1:8" x14ac:dyDescent="0.3">
      <c r="A85" s="95"/>
      <c r="B85" s="42" t="s">
        <v>122</v>
      </c>
      <c r="C85" s="37"/>
      <c r="D85" s="43">
        <v>0</v>
      </c>
      <c r="E85" s="41"/>
      <c r="F85" s="41"/>
      <c r="G85" s="41"/>
      <c r="H85" s="47"/>
    </row>
    <row r="86" spans="1:8" x14ac:dyDescent="0.3">
      <c r="A86" s="95"/>
      <c r="B86" s="42" t="s">
        <v>123</v>
      </c>
      <c r="C86" s="37"/>
      <c r="D86" s="43">
        <v>0</v>
      </c>
      <c r="E86" s="41"/>
      <c r="F86" s="41"/>
      <c r="G86" s="41"/>
      <c r="H86" s="47"/>
    </row>
    <row r="87" spans="1:8" x14ac:dyDescent="0.3">
      <c r="A87" s="96" t="s">
        <v>109</v>
      </c>
      <c r="B87" s="97"/>
      <c r="C87" s="95" t="s">
        <v>130</v>
      </c>
      <c r="D87" s="44">
        <v>7.8</v>
      </c>
      <c r="E87" s="41">
        <v>2.0000000000000001E-4</v>
      </c>
      <c r="F87" s="41" t="s">
        <v>124</v>
      </c>
      <c r="G87" s="44">
        <v>39000</v>
      </c>
      <c r="H87" s="47"/>
    </row>
    <row r="88" spans="1:8" x14ac:dyDescent="0.3">
      <c r="A88" s="99">
        <v>1</v>
      </c>
      <c r="B88" s="42" t="s">
        <v>120</v>
      </c>
      <c r="C88" s="95"/>
      <c r="D88" s="44">
        <v>7.8</v>
      </c>
      <c r="E88" s="41"/>
      <c r="F88" s="41"/>
      <c r="G88" s="41"/>
      <c r="H88" s="98" t="s">
        <v>129</v>
      </c>
    </row>
    <row r="89" spans="1:8" x14ac:dyDescent="0.3">
      <c r="A89" s="95"/>
      <c r="B89" s="42" t="s">
        <v>121</v>
      </c>
      <c r="C89" s="95"/>
      <c r="D89" s="44">
        <v>0</v>
      </c>
      <c r="E89" s="41"/>
      <c r="F89" s="41"/>
      <c r="G89" s="41"/>
      <c r="H89" s="98"/>
    </row>
    <row r="90" spans="1:8" x14ac:dyDescent="0.3">
      <c r="A90" s="95"/>
      <c r="B90" s="42" t="s">
        <v>122</v>
      </c>
      <c r="C90" s="95"/>
      <c r="D90" s="44">
        <v>0</v>
      </c>
      <c r="E90" s="41"/>
      <c r="F90" s="41"/>
      <c r="G90" s="41"/>
      <c r="H90" s="98"/>
    </row>
    <row r="91" spans="1:8" x14ac:dyDescent="0.3">
      <c r="A91" s="95"/>
      <c r="B91" s="42" t="s">
        <v>123</v>
      </c>
      <c r="C91" s="95"/>
      <c r="D91" s="44">
        <v>0</v>
      </c>
      <c r="E91" s="41"/>
      <c r="F91" s="41"/>
      <c r="G91" s="41"/>
      <c r="H91" s="98"/>
    </row>
    <row r="92" spans="1:8" x14ac:dyDescent="0.3">
      <c r="A92" s="46"/>
      <c r="C92" s="46"/>
      <c r="D92" s="40"/>
      <c r="E92" s="40"/>
      <c r="F92" s="40"/>
      <c r="G92" s="40"/>
      <c r="H92" s="49"/>
    </row>
    <row r="94" spans="1:8" x14ac:dyDescent="0.3">
      <c r="A94" s="92" t="s">
        <v>139</v>
      </c>
      <c r="B94" s="92"/>
      <c r="C94" s="92"/>
      <c r="D94" s="92"/>
      <c r="E94" s="92"/>
      <c r="F94" s="92"/>
      <c r="G94" s="92"/>
      <c r="H94" s="92"/>
    </row>
    <row r="95" spans="1:8" x14ac:dyDescent="0.3">
      <c r="A95" s="92" t="s">
        <v>140</v>
      </c>
      <c r="B95" s="92"/>
      <c r="C95" s="92"/>
      <c r="D95" s="92"/>
      <c r="E95" s="92"/>
      <c r="F95" s="92"/>
      <c r="G95" s="92"/>
      <c r="H95" s="92"/>
    </row>
  </sheetData>
  <mergeCells count="5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H53:H56"/>
    <mergeCell ref="C52:C56"/>
    <mergeCell ref="A53:A56"/>
    <mergeCell ref="A57:B57"/>
    <mergeCell ref="A58:A61"/>
    <mergeCell ref="A62:B62"/>
    <mergeCell ref="H63:H66"/>
    <mergeCell ref="C62:C66"/>
    <mergeCell ref="A63:A66"/>
    <mergeCell ref="A67:B67"/>
    <mergeCell ref="H68:H71"/>
    <mergeCell ref="C67:C71"/>
    <mergeCell ref="A68:A71"/>
    <mergeCell ref="A72:B72"/>
    <mergeCell ref="A73:A76"/>
    <mergeCell ref="A77:B77"/>
    <mergeCell ref="H78:H81"/>
    <mergeCell ref="C77:C81"/>
    <mergeCell ref="A78:A81"/>
    <mergeCell ref="A94:H94"/>
    <mergeCell ref="A95:H95"/>
    <mergeCell ref="A82:B82"/>
    <mergeCell ref="A83:A86"/>
    <mergeCell ref="A87:B87"/>
    <mergeCell ref="H88:H91"/>
    <mergeCell ref="C87:C91"/>
    <mergeCell ref="A88:A9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141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142</v>
      </c>
      <c r="B3" s="6" t="s">
        <v>143</v>
      </c>
      <c r="C3" s="6" t="s">
        <v>144</v>
      </c>
      <c r="D3" s="6" t="s">
        <v>145</v>
      </c>
      <c r="E3" s="6" t="s">
        <v>146</v>
      </c>
      <c r="F3" s="6" t="s">
        <v>147</v>
      </c>
      <c r="G3" s="6" t="s">
        <v>148</v>
      </c>
      <c r="H3" s="6" t="s">
        <v>149</v>
      </c>
    </row>
    <row r="4" spans="1:8" ht="39" customHeight="1" x14ac:dyDescent="0.3">
      <c r="A4" s="25" t="s">
        <v>150</v>
      </c>
      <c r="B4" s="26" t="s">
        <v>132</v>
      </c>
      <c r="C4" s="27">
        <v>0.67326315789474001</v>
      </c>
      <c r="D4" s="27">
        <v>900.30388838926001</v>
      </c>
      <c r="E4" s="26">
        <v>0.4</v>
      </c>
      <c r="F4" s="25" t="s">
        <v>150</v>
      </c>
      <c r="G4" s="27">
        <v>606.14143896185999</v>
      </c>
      <c r="H4" s="28" t="s">
        <v>171</v>
      </c>
    </row>
    <row r="5" spans="1:8" ht="39" customHeight="1" x14ac:dyDescent="0.3">
      <c r="A5" s="25" t="s">
        <v>151</v>
      </c>
      <c r="B5" s="26" t="s">
        <v>135</v>
      </c>
      <c r="C5" s="27">
        <v>17</v>
      </c>
      <c r="D5" s="27">
        <v>81.798315329532997</v>
      </c>
      <c r="E5" s="26">
        <v>0.4</v>
      </c>
      <c r="F5" s="25" t="s">
        <v>151</v>
      </c>
      <c r="G5" s="27">
        <v>1239.8902534161</v>
      </c>
      <c r="H5" s="28" t="s">
        <v>172</v>
      </c>
    </row>
    <row r="6" spans="1:8" ht="39" hidden="1" customHeight="1" x14ac:dyDescent="0.3">
      <c r="A6" s="25" t="s">
        <v>151</v>
      </c>
      <c r="B6" s="26" t="s">
        <v>135</v>
      </c>
      <c r="C6" s="27">
        <v>2.5263157894737001</v>
      </c>
      <c r="D6" s="27">
        <v>19.871333705078001</v>
      </c>
      <c r="E6" s="26">
        <v>0.4</v>
      </c>
      <c r="F6" s="25" t="s">
        <v>151</v>
      </c>
      <c r="G6" s="27">
        <v>50.201264097039001</v>
      </c>
      <c r="H6" s="28"/>
    </row>
    <row r="7" spans="1:8" ht="39" customHeight="1" x14ac:dyDescent="0.3">
      <c r="A7" s="25" t="s">
        <v>152</v>
      </c>
      <c r="B7" s="26" t="s">
        <v>135</v>
      </c>
      <c r="C7" s="27">
        <v>1</v>
      </c>
      <c r="D7" s="27">
        <v>3053.5353739730999</v>
      </c>
      <c r="E7" s="26" t="s">
        <v>153</v>
      </c>
      <c r="F7" s="25" t="s">
        <v>152</v>
      </c>
      <c r="G7" s="27">
        <v>3053.5353739730999</v>
      </c>
      <c r="H7" s="28" t="s">
        <v>173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opLeftCell="A67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175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34.337017951707999</v>
      </c>
      <c r="E25" s="20">
        <v>0</v>
      </c>
      <c r="F25" s="20">
        <v>0</v>
      </c>
      <c r="G25" s="20">
        <v>0</v>
      </c>
      <c r="H25" s="20">
        <v>34.337017951707999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3451.2936103304</v>
      </c>
      <c r="E26" s="20">
        <v>65.719909793883005</v>
      </c>
      <c r="F26" s="20">
        <v>3053.5402456549</v>
      </c>
      <c r="G26" s="20">
        <v>0</v>
      </c>
      <c r="H26" s="20">
        <v>6570.5537657792001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7.8</v>
      </c>
      <c r="E27" s="20">
        <v>0</v>
      </c>
      <c r="F27" s="20">
        <v>0</v>
      </c>
      <c r="G27" s="20">
        <v>0</v>
      </c>
      <c r="H27" s="20">
        <v>7.8</v>
      </c>
    </row>
    <row r="28" spans="1:8" ht="16.95" customHeight="1" x14ac:dyDescent="0.3">
      <c r="A28" s="6"/>
      <c r="B28" s="9"/>
      <c r="C28" s="9" t="s">
        <v>30</v>
      </c>
      <c r="D28" s="20">
        <v>3493.4306282820999</v>
      </c>
      <c r="E28" s="20">
        <v>65.719909793883005</v>
      </c>
      <c r="F28" s="20">
        <v>3053.5402456549</v>
      </c>
      <c r="G28" s="20">
        <v>0</v>
      </c>
      <c r="H28" s="20">
        <v>6612.6907837309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3493.4306282820999</v>
      </c>
      <c r="E44" s="20">
        <v>65.719909793883005</v>
      </c>
      <c r="F44" s="20">
        <v>3053.5402456549</v>
      </c>
      <c r="G44" s="20">
        <v>0</v>
      </c>
      <c r="H44" s="20">
        <v>6612.6907837309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0.68674035903414998</v>
      </c>
      <c r="E46" s="20">
        <v>0</v>
      </c>
      <c r="F46" s="20">
        <v>0</v>
      </c>
      <c r="G46" s="20">
        <v>0</v>
      </c>
      <c r="H46" s="20">
        <v>0.68674035903414998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86.282340258258998</v>
      </c>
      <c r="E47" s="20">
        <v>1.6429977448471</v>
      </c>
      <c r="F47" s="20">
        <v>0</v>
      </c>
      <c r="G47" s="20">
        <v>0</v>
      </c>
      <c r="H47" s="20">
        <v>87.925338003106006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0.156</v>
      </c>
      <c r="E48" s="20">
        <v>0</v>
      </c>
      <c r="F48" s="20">
        <v>0</v>
      </c>
      <c r="G48" s="20">
        <v>0</v>
      </c>
      <c r="H48" s="20">
        <v>0.156</v>
      </c>
    </row>
    <row r="49" spans="1:8" ht="16.95" customHeight="1" x14ac:dyDescent="0.3">
      <c r="A49" s="6"/>
      <c r="B49" s="9"/>
      <c r="C49" s="9" t="s">
        <v>47</v>
      </c>
      <c r="D49" s="20">
        <v>87.125080617292994</v>
      </c>
      <c r="E49" s="20">
        <v>1.6429977448471</v>
      </c>
      <c r="F49" s="20">
        <v>0</v>
      </c>
      <c r="G49" s="20">
        <v>0</v>
      </c>
      <c r="H49" s="20">
        <v>88.768078362140002</v>
      </c>
    </row>
    <row r="50" spans="1:8" ht="16.95" customHeight="1" x14ac:dyDescent="0.3">
      <c r="A50" s="6"/>
      <c r="B50" s="9"/>
      <c r="C50" s="9" t="s">
        <v>48</v>
      </c>
      <c r="D50" s="20">
        <v>3580.5557088994001</v>
      </c>
      <c r="E50" s="20">
        <v>67.362907538729999</v>
      </c>
      <c r="F50" s="20">
        <v>3053.5402456549</v>
      </c>
      <c r="G50" s="20">
        <v>0</v>
      </c>
      <c r="H50" s="20">
        <v>6701.4588620929999</v>
      </c>
    </row>
    <row r="51" spans="1:8" ht="16.95" customHeight="1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93.090747865706007</v>
      </c>
      <c r="E52" s="20">
        <v>1.7581718867608001</v>
      </c>
      <c r="F52" s="20">
        <v>0</v>
      </c>
      <c r="G52" s="20">
        <v>0</v>
      </c>
      <c r="H52" s="20">
        <v>94.848919752466998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0.76001555534308995</v>
      </c>
      <c r="H53" s="20">
        <v>0.76001555534308995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112.72979559356</v>
      </c>
      <c r="H54" s="20">
        <v>112.72979559356</v>
      </c>
    </row>
    <row r="55" spans="1:8" x14ac:dyDescent="0.3">
      <c r="A55" s="6">
        <v>10</v>
      </c>
      <c r="B55" s="6" t="s">
        <v>56</v>
      </c>
      <c r="C55" s="7" t="s">
        <v>53</v>
      </c>
      <c r="D55" s="20">
        <v>0</v>
      </c>
      <c r="E55" s="20">
        <v>0</v>
      </c>
      <c r="F55" s="20">
        <v>0</v>
      </c>
      <c r="G55" s="20">
        <v>120.91487266384</v>
      </c>
      <c r="H55" s="20">
        <v>120.91487266384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24.088509788499</v>
      </c>
      <c r="H56" s="20">
        <v>24.088509788499</v>
      </c>
    </row>
    <row r="57" spans="1:8" x14ac:dyDescent="0.3">
      <c r="A57" s="6">
        <v>12</v>
      </c>
      <c r="B57" s="6"/>
      <c r="C57" s="7" t="s">
        <v>58</v>
      </c>
      <c r="D57" s="20">
        <v>0</v>
      </c>
      <c r="E57" s="20">
        <v>0</v>
      </c>
      <c r="F57" s="20">
        <v>0</v>
      </c>
      <c r="G57" s="20">
        <v>36.126017201015003</v>
      </c>
      <c r="H57" s="20">
        <v>36.126017201015003</v>
      </c>
    </row>
    <row r="58" spans="1:8" ht="31.2" x14ac:dyDescent="0.3">
      <c r="A58" s="6">
        <v>13</v>
      </c>
      <c r="B58" s="6" t="s">
        <v>50</v>
      </c>
      <c r="C58" s="7" t="s">
        <v>59</v>
      </c>
      <c r="D58" s="20">
        <v>0.20765159999999999</v>
      </c>
      <c r="E58" s="20">
        <v>0</v>
      </c>
      <c r="F58" s="20">
        <v>0</v>
      </c>
      <c r="G58" s="20">
        <v>0</v>
      </c>
      <c r="H58" s="20">
        <v>0.20765159999999999</v>
      </c>
    </row>
    <row r="59" spans="1:8" ht="16.95" customHeight="1" x14ac:dyDescent="0.3">
      <c r="A59" s="6"/>
      <c r="B59" s="9"/>
      <c r="C59" s="9" t="s">
        <v>60</v>
      </c>
      <c r="D59" s="20">
        <v>93.298399465705998</v>
      </c>
      <c r="E59" s="20">
        <v>1.7581718867608001</v>
      </c>
      <c r="F59" s="20">
        <v>0</v>
      </c>
      <c r="G59" s="20">
        <v>294.61921080226</v>
      </c>
      <c r="H59" s="20">
        <v>389.67578215472003</v>
      </c>
    </row>
    <row r="60" spans="1:8" ht="16.95" customHeight="1" x14ac:dyDescent="0.3">
      <c r="A60" s="6"/>
      <c r="B60" s="9"/>
      <c r="C60" s="9" t="s">
        <v>61</v>
      </c>
      <c r="D60" s="20">
        <v>3673.8541083650998</v>
      </c>
      <c r="E60" s="20">
        <v>69.121079425491004</v>
      </c>
      <c r="F60" s="20">
        <v>3053.5402456549</v>
      </c>
      <c r="G60" s="20">
        <v>294.61921080226</v>
      </c>
      <c r="H60" s="20">
        <v>7091.1346442476997</v>
      </c>
    </row>
    <row r="61" spans="1:8" ht="16.95" customHeight="1" x14ac:dyDescent="0.3">
      <c r="A61" s="6"/>
      <c r="B61" s="9"/>
      <c r="C61" s="9" t="s">
        <v>62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6.95" customHeight="1" x14ac:dyDescent="0.3">
      <c r="A63" s="6"/>
      <c r="B63" s="9"/>
      <c r="C63" s="9" t="s">
        <v>63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6.95" customHeight="1" x14ac:dyDescent="0.3">
      <c r="A64" s="6"/>
      <c r="B64" s="9"/>
      <c r="C64" s="9" t="s">
        <v>64</v>
      </c>
      <c r="D64" s="20">
        <v>3673.8541083650998</v>
      </c>
      <c r="E64" s="20">
        <v>69.121079425491004</v>
      </c>
      <c r="F64" s="20">
        <v>3053.5402456549</v>
      </c>
      <c r="G64" s="20">
        <v>294.61921080226</v>
      </c>
      <c r="H64" s="20">
        <v>7091.1346442476997</v>
      </c>
    </row>
    <row r="65" spans="1:8" ht="153" customHeight="1" x14ac:dyDescent="0.3">
      <c r="A65" s="6"/>
      <c r="B65" s="9"/>
      <c r="C65" s="9" t="s">
        <v>65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66</v>
      </c>
      <c r="C66" s="7" t="s">
        <v>67</v>
      </c>
      <c r="D66" s="20">
        <v>0</v>
      </c>
      <c r="E66" s="20">
        <v>0</v>
      </c>
      <c r="F66" s="20">
        <v>0</v>
      </c>
      <c r="G66" s="20">
        <v>17.519306253250001</v>
      </c>
      <c r="H66" s="20">
        <v>17.519306253250001</v>
      </c>
    </row>
    <row r="67" spans="1:8" x14ac:dyDescent="0.3">
      <c r="A67" s="6">
        <v>15</v>
      </c>
      <c r="B67" s="6" t="s">
        <v>80</v>
      </c>
      <c r="C67" s="7" t="s">
        <v>82</v>
      </c>
      <c r="D67" s="20">
        <v>0</v>
      </c>
      <c r="E67" s="20">
        <v>0</v>
      </c>
      <c r="F67" s="20">
        <v>0</v>
      </c>
      <c r="G67" s="20">
        <v>754.42210526316001</v>
      </c>
      <c r="H67" s="20">
        <v>754.42210526316001</v>
      </c>
    </row>
    <row r="68" spans="1:8" x14ac:dyDescent="0.3">
      <c r="A68" s="6">
        <v>16</v>
      </c>
      <c r="B68" s="6" t="s">
        <v>81</v>
      </c>
      <c r="C68" s="7" t="s">
        <v>82</v>
      </c>
      <c r="D68" s="20">
        <v>0</v>
      </c>
      <c r="E68" s="20">
        <v>0</v>
      </c>
      <c r="F68" s="20">
        <v>0</v>
      </c>
      <c r="G68" s="20">
        <v>2.5906747251270001</v>
      </c>
      <c r="H68" s="20">
        <v>2.5906747251270001</v>
      </c>
    </row>
    <row r="69" spans="1:8" ht="16.95" customHeight="1" x14ac:dyDescent="0.3">
      <c r="A69" s="6"/>
      <c r="B69" s="9"/>
      <c r="C69" s="9" t="s">
        <v>79</v>
      </c>
      <c r="D69" s="20">
        <v>0</v>
      </c>
      <c r="E69" s="20">
        <v>0</v>
      </c>
      <c r="F69" s="20">
        <v>0</v>
      </c>
      <c r="G69" s="20">
        <v>774.53208624154001</v>
      </c>
      <c r="H69" s="20">
        <v>774.53208624154001</v>
      </c>
    </row>
    <row r="70" spans="1:8" ht="16.95" customHeight="1" x14ac:dyDescent="0.3">
      <c r="A70" s="6"/>
      <c r="B70" s="9"/>
      <c r="C70" s="9" t="s">
        <v>78</v>
      </c>
      <c r="D70" s="20">
        <v>3673.8541083650998</v>
      </c>
      <c r="E70" s="20">
        <v>69.121079425491004</v>
      </c>
      <c r="F70" s="20">
        <v>3053.5402456549</v>
      </c>
      <c r="G70" s="20">
        <v>1069.1512970438</v>
      </c>
      <c r="H70" s="20">
        <v>7865.6667304892999</v>
      </c>
    </row>
    <row r="71" spans="1:8" ht="16.95" customHeight="1" x14ac:dyDescent="0.3">
      <c r="A71" s="6"/>
      <c r="B71" s="9"/>
      <c r="C71" s="9" t="s">
        <v>77</v>
      </c>
      <c r="D71" s="20"/>
      <c r="E71" s="20"/>
      <c r="F71" s="20"/>
      <c r="G71" s="20"/>
      <c r="H71" s="20"/>
    </row>
    <row r="72" spans="1:8" ht="34.200000000000003" customHeight="1" x14ac:dyDescent="0.3">
      <c r="A72" s="6">
        <v>17</v>
      </c>
      <c r="B72" s="6" t="s">
        <v>76</v>
      </c>
      <c r="C72" s="7" t="s">
        <v>75</v>
      </c>
      <c r="D72" s="20">
        <f>D70 * 3%</f>
        <v>110.21562325095299</v>
      </c>
      <c r="E72" s="20">
        <f>E70 * 3%</f>
        <v>2.0736323827647301</v>
      </c>
      <c r="F72" s="20">
        <f>F70 * 3%</f>
        <v>91.606207369646995</v>
      </c>
      <c r="G72" s="20">
        <f>G70 * 3%</f>
        <v>32.074538911314001</v>
      </c>
      <c r="H72" s="20">
        <f>SUM(D72:G72)</f>
        <v>235.9700019146787</v>
      </c>
    </row>
    <row r="73" spans="1:8" ht="16.95" customHeight="1" x14ac:dyDescent="0.3">
      <c r="A73" s="6"/>
      <c r="B73" s="9"/>
      <c r="C73" s="9" t="s">
        <v>74</v>
      </c>
      <c r="D73" s="20">
        <f>D72</f>
        <v>110.21562325095299</v>
      </c>
      <c r="E73" s="20">
        <f>E72</f>
        <v>2.0736323827647301</v>
      </c>
      <c r="F73" s="20">
        <f>F72</f>
        <v>91.606207369646995</v>
      </c>
      <c r="G73" s="20">
        <f>G72</f>
        <v>32.074538911314001</v>
      </c>
      <c r="H73" s="20">
        <f>SUM(D73:G73)</f>
        <v>235.9700019146787</v>
      </c>
    </row>
    <row r="74" spans="1:8" ht="16.95" customHeight="1" x14ac:dyDescent="0.3">
      <c r="A74" s="6"/>
      <c r="B74" s="9"/>
      <c r="C74" s="9" t="s">
        <v>73</v>
      </c>
      <c r="D74" s="20">
        <f>D73 + D70</f>
        <v>3784.0697316160526</v>
      </c>
      <c r="E74" s="20">
        <f>E73 + E70</f>
        <v>71.194711808255732</v>
      </c>
      <c r="F74" s="20">
        <f>F73 + F70</f>
        <v>3145.1464530245471</v>
      </c>
      <c r="G74" s="20">
        <f>G73 + G70</f>
        <v>1101.225835955114</v>
      </c>
      <c r="H74" s="20">
        <f>SUM(D74:G74)</f>
        <v>8101.6367324039693</v>
      </c>
    </row>
    <row r="75" spans="1:8" ht="16.95" customHeight="1" x14ac:dyDescent="0.3">
      <c r="A75" s="6"/>
      <c r="B75" s="9"/>
      <c r="C75" s="9" t="s">
        <v>72</v>
      </c>
      <c r="D75" s="20"/>
      <c r="E75" s="20"/>
      <c r="F75" s="20"/>
      <c r="G75" s="20"/>
      <c r="H75" s="20"/>
    </row>
    <row r="76" spans="1:8" ht="16.95" customHeight="1" x14ac:dyDescent="0.3">
      <c r="A76" s="6">
        <v>18</v>
      </c>
      <c r="B76" s="6" t="s">
        <v>71</v>
      </c>
      <c r="C76" s="7" t="s">
        <v>70</v>
      </c>
      <c r="D76" s="20">
        <f>D74 * 20%</f>
        <v>756.81394632321053</v>
      </c>
      <c r="E76" s="20">
        <f>E74 * 20%</f>
        <v>14.238942361651148</v>
      </c>
      <c r="F76" s="20">
        <f>F74 * 20%</f>
        <v>629.02929060490942</v>
      </c>
      <c r="G76" s="20">
        <f>G74 * 20%</f>
        <v>220.2451671910228</v>
      </c>
      <c r="H76" s="20">
        <f>SUM(D76:G76)</f>
        <v>1620.3273464807939</v>
      </c>
    </row>
    <row r="77" spans="1:8" ht="16.95" customHeight="1" x14ac:dyDescent="0.3">
      <c r="A77" s="6"/>
      <c r="B77" s="9"/>
      <c r="C77" s="9" t="s">
        <v>69</v>
      </c>
      <c r="D77" s="20">
        <f>D76</f>
        <v>756.81394632321053</v>
      </c>
      <c r="E77" s="20">
        <f>E76</f>
        <v>14.238942361651148</v>
      </c>
      <c r="F77" s="20">
        <f>F76</f>
        <v>629.02929060490942</v>
      </c>
      <c r="G77" s="20">
        <f>G76</f>
        <v>220.2451671910228</v>
      </c>
      <c r="H77" s="20">
        <f>SUM(D77:G77)</f>
        <v>1620.3273464807939</v>
      </c>
    </row>
    <row r="78" spans="1:8" ht="16.95" customHeight="1" x14ac:dyDescent="0.3">
      <c r="A78" s="6"/>
      <c r="B78" s="9"/>
      <c r="C78" s="9" t="s">
        <v>68</v>
      </c>
      <c r="D78" s="20">
        <f>D77 + D74</f>
        <v>4540.8836779392632</v>
      </c>
      <c r="E78" s="20">
        <f>E77 + E74</f>
        <v>85.433654169906873</v>
      </c>
      <c r="F78" s="20">
        <f>F77 + F74</f>
        <v>3774.1757436294565</v>
      </c>
      <c r="G78" s="20">
        <f>G77 + G74</f>
        <v>1321.4710031461368</v>
      </c>
      <c r="H78" s="20">
        <f>SUM(D78:G78)</f>
        <v>9721.9640788847628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176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86</v>
      </c>
      <c r="C7" s="29" t="s">
        <v>87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25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90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177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86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3118.7265421017</v>
      </c>
      <c r="E13" s="19">
        <v>51.820659713072999</v>
      </c>
      <c r="F13" s="19">
        <v>0</v>
      </c>
      <c r="G13" s="19">
        <v>0</v>
      </c>
      <c r="H13" s="19">
        <v>3170.5472018147998</v>
      </c>
      <c r="J13" s="5"/>
    </row>
    <row r="14" spans="1:14" ht="16.95" customHeight="1" x14ac:dyDescent="0.3">
      <c r="A14" s="6"/>
      <c r="B14" s="9"/>
      <c r="C14" s="9" t="s">
        <v>90</v>
      </c>
      <c r="D14" s="19">
        <v>3118.7265421017</v>
      </c>
      <c r="E14" s="19">
        <v>51.820659713072999</v>
      </c>
      <c r="F14" s="19">
        <v>0</v>
      </c>
      <c r="G14" s="19">
        <v>0</v>
      </c>
      <c r="H14" s="19">
        <v>3170.5472018147998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179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55</v>
      </c>
      <c r="D13" s="19">
        <v>0</v>
      </c>
      <c r="E13" s="19">
        <v>0</v>
      </c>
      <c r="F13" s="19">
        <v>0</v>
      </c>
      <c r="G13" s="19">
        <v>36.719795593561003</v>
      </c>
      <c r="H13" s="19">
        <v>36.719795593561003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36.719795593561003</v>
      </c>
      <c r="H14" s="19">
        <v>36.719795593561003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82</v>
      </c>
      <c r="D13" s="19">
        <v>0</v>
      </c>
      <c r="E13" s="19">
        <v>0</v>
      </c>
      <c r="F13" s="19">
        <v>0</v>
      </c>
      <c r="G13" s="19">
        <v>364.04210526316001</v>
      </c>
      <c r="H13" s="19">
        <v>364.04210526316001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364.04210526316001</v>
      </c>
      <c r="H14" s="19">
        <v>364.04210526316001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86</v>
      </c>
      <c r="C7" s="29" t="s">
        <v>101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103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90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83</v>
      </c>
    </row>
    <row r="2" spans="1:14" ht="45.75" customHeight="1" x14ac:dyDescent="0.3">
      <c r="A2" s="1"/>
      <c r="B2" s="1" t="s">
        <v>84</v>
      </c>
      <c r="C2" s="85" t="s">
        <v>182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86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88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105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90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2025-11-18T08:56:21Z</dcterms:modified>
</cp:coreProperties>
</file>